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8735" windowHeight="11700"/>
  </bookViews>
  <sheets>
    <sheet name="Simulados" sheetId="1" r:id="rId1"/>
  </sheets>
  <calcPr calcId="124519"/>
</workbook>
</file>

<file path=xl/calcChain.xml><?xml version="1.0" encoding="utf-8"?>
<calcChain xmlns="http://schemas.openxmlformats.org/spreadsheetml/2006/main">
  <c r="H15" i="1"/>
  <c r="I14"/>
  <c r="K14"/>
  <c r="J14"/>
  <c r="G15"/>
  <c r="F15"/>
  <c r="E15"/>
  <c r="D15"/>
  <c r="I13" l="1"/>
  <c r="K13"/>
  <c r="J13"/>
  <c r="D31"/>
  <c r="D32" s="1"/>
  <c r="J8"/>
  <c r="J15" s="1"/>
  <c r="J16" s="1"/>
  <c r="I12"/>
  <c r="K12" s="1"/>
  <c r="J12"/>
  <c r="J11"/>
  <c r="I11"/>
  <c r="K11" s="1"/>
  <c r="N4"/>
  <c r="O4" s="1"/>
  <c r="O7"/>
  <c r="I39"/>
  <c r="K39" s="1"/>
  <c r="J39"/>
  <c r="D40"/>
  <c r="J10"/>
  <c r="I10"/>
  <c r="K10" s="1"/>
  <c r="I23"/>
  <c r="K23" s="1"/>
  <c r="J23"/>
  <c r="I22"/>
  <c r="K22" s="1"/>
  <c r="J22"/>
  <c r="I21"/>
  <c r="K21" s="1"/>
  <c r="J21"/>
  <c r="J27"/>
  <c r="I27"/>
  <c r="K27" s="1"/>
  <c r="J26"/>
  <c r="I26"/>
  <c r="K26"/>
  <c r="H3"/>
  <c r="N15"/>
  <c r="G3"/>
  <c r="N14"/>
  <c r="F3"/>
  <c r="N13"/>
  <c r="E3"/>
  <c r="N12"/>
  <c r="D3"/>
  <c r="N11"/>
  <c r="J25"/>
  <c r="I25"/>
  <c r="K25" s="1"/>
  <c r="J9"/>
  <c r="I9"/>
  <c r="K9"/>
  <c r="J24"/>
  <c r="I24"/>
  <c r="K24" s="1"/>
  <c r="I38"/>
  <c r="K38" s="1"/>
  <c r="J38"/>
  <c r="I30"/>
  <c r="K30" s="1"/>
  <c r="J30"/>
  <c r="E4"/>
  <c r="F4"/>
  <c r="G4"/>
  <c r="H4"/>
  <c r="I8"/>
  <c r="I37"/>
  <c r="I4" s="1"/>
  <c r="J37"/>
  <c r="J4" s="1"/>
  <c r="K37"/>
  <c r="D4"/>
  <c r="J29"/>
  <c r="I28"/>
  <c r="K28"/>
  <c r="I29"/>
  <c r="K29"/>
  <c r="J28"/>
  <c r="O5"/>
  <c r="O6"/>
  <c r="H40"/>
  <c r="H41" s="1"/>
  <c r="G40"/>
  <c r="G41" s="1"/>
  <c r="F40"/>
  <c r="F41" s="1"/>
  <c r="E40"/>
  <c r="E41" s="1"/>
  <c r="D41"/>
  <c r="E31"/>
  <c r="E32"/>
  <c r="F31"/>
  <c r="F32"/>
  <c r="G31"/>
  <c r="G32"/>
  <c r="H31"/>
  <c r="H32"/>
  <c r="E16"/>
  <c r="F16"/>
  <c r="G16"/>
  <c r="H16"/>
  <c r="D16"/>
  <c r="I40"/>
  <c r="I41" s="1"/>
  <c r="I31"/>
  <c r="I32" s="1"/>
  <c r="K8" l="1"/>
  <c r="K4" s="1"/>
  <c r="I15"/>
  <c r="J31"/>
  <c r="J32" s="1"/>
  <c r="J40"/>
  <c r="J41" s="1"/>
  <c r="J3"/>
  <c r="I3"/>
  <c r="K40"/>
  <c r="K41" s="1"/>
  <c r="K3"/>
  <c r="K31"/>
  <c r="K32" s="1"/>
  <c r="I16" l="1"/>
  <c r="K16" s="1"/>
  <c r="K15"/>
</calcChain>
</file>

<file path=xl/sharedStrings.xml><?xml version="1.0" encoding="utf-8"?>
<sst xmlns="http://schemas.openxmlformats.org/spreadsheetml/2006/main" count="75" uniqueCount="22">
  <si>
    <t>Estatística</t>
  </si>
  <si>
    <t>Matemática</t>
  </si>
  <si>
    <t>Macro</t>
  </si>
  <si>
    <t>Brasileira</t>
  </si>
  <si>
    <t xml:space="preserve">Matemática </t>
  </si>
  <si>
    <t>Micro</t>
  </si>
  <si>
    <t>Média</t>
  </si>
  <si>
    <t>Média S/BR</t>
  </si>
  <si>
    <t>CV</t>
  </si>
  <si>
    <t>Média Geral</t>
  </si>
  <si>
    <t>Nº</t>
  </si>
  <si>
    <t>Porcentagem</t>
  </si>
  <si>
    <t>Média Inédita</t>
  </si>
  <si>
    <t>Total</t>
  </si>
  <si>
    <t>Tipo 1</t>
  </si>
  <si>
    <t>Simulados Tipo 1</t>
  </si>
  <si>
    <t>Tipo 2</t>
  </si>
  <si>
    <t>Data</t>
  </si>
  <si>
    <t>Simulado</t>
  </si>
  <si>
    <t>Tipo 3</t>
  </si>
  <si>
    <t>Simulados Tipo 2</t>
  </si>
  <si>
    <t>Simulados Tipo 3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</si>
</sst>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4472C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0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2" fontId="0" fillId="6" borderId="1" xfId="0" applyNumberFormat="1" applyFill="1" applyBorder="1" applyAlignment="1">
      <alignment horizontal="center"/>
    </xf>
    <xf numFmtId="2" fontId="1" fillId="6" borderId="1" xfId="0" applyNumberFormat="1" applyFon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0" fontId="1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2" fontId="1" fillId="7" borderId="9" xfId="0" applyNumberFormat="1" applyFont="1" applyFill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2" fontId="1" fillId="8" borderId="1" xfId="0" applyNumberFormat="1" applyFont="1" applyFill="1" applyBorder="1" applyAlignment="1">
      <alignment horizontal="center"/>
    </xf>
    <xf numFmtId="164" fontId="1" fillId="8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R48"/>
  <sheetViews>
    <sheetView tabSelected="1" workbookViewId="0">
      <selection activeCell="O6" sqref="O6"/>
    </sheetView>
  </sheetViews>
  <sheetFormatPr defaultColWidth="9.140625" defaultRowHeight="15"/>
  <cols>
    <col min="1" max="1" width="9.140625" style="1"/>
    <col min="2" max="2" width="12.28515625" style="1" customWidth="1"/>
    <col min="3" max="3" width="18.5703125" style="1" customWidth="1"/>
    <col min="4" max="4" width="12.140625" style="1" customWidth="1"/>
    <col min="5" max="5" width="10.5703125" style="1" customWidth="1"/>
    <col min="6" max="6" width="12.7109375" style="1" bestFit="1" customWidth="1"/>
    <col min="7" max="7" width="12.42578125" style="1" customWidth="1"/>
    <col min="8" max="8" width="12.7109375" style="1" bestFit="1" customWidth="1"/>
    <col min="9" max="9" width="9.42578125" style="1" customWidth="1"/>
    <col min="10" max="10" width="11.7109375" style="18" customWidth="1"/>
    <col min="11" max="11" width="10.7109375" style="1" bestFit="1" customWidth="1"/>
    <col min="12" max="12" width="9.140625" style="1"/>
    <col min="13" max="13" width="11.5703125" style="1" bestFit="1" customWidth="1"/>
    <col min="14" max="14" width="5.7109375" style="1" customWidth="1"/>
    <col min="15" max="15" width="12.85546875" style="1" bestFit="1" customWidth="1"/>
    <col min="16" max="16" width="9.140625" style="1"/>
    <col min="17" max="17" width="13.7109375" style="1" customWidth="1"/>
    <col min="18" max="18" width="9.140625" style="1"/>
    <col min="19" max="19" width="5" style="1" customWidth="1"/>
    <col min="20" max="20" width="11.5703125" style="1" bestFit="1" customWidth="1"/>
    <col min="21" max="16384" width="9.140625" style="1"/>
  </cols>
  <sheetData>
    <row r="2" spans="2:18">
      <c r="D2" s="8" t="s">
        <v>2</v>
      </c>
      <c r="E2" s="8" t="s">
        <v>0</v>
      </c>
      <c r="F2" s="8" t="s">
        <v>3</v>
      </c>
      <c r="G2" s="8" t="s">
        <v>4</v>
      </c>
      <c r="H2" s="8" t="s">
        <v>5</v>
      </c>
      <c r="I2" s="8" t="s">
        <v>6</v>
      </c>
      <c r="J2" s="17" t="s">
        <v>7</v>
      </c>
      <c r="K2" s="8" t="s">
        <v>8</v>
      </c>
    </row>
    <row r="3" spans="2:18">
      <c r="C3" s="9" t="s">
        <v>9</v>
      </c>
      <c r="D3" s="10">
        <f>AVERAGE(D8:D13,D21:D30,D37:D39)</f>
        <v>8.9263157894736818</v>
      </c>
      <c r="E3" s="10">
        <f>AVERAGE(E8:E13,E21:E30,E37:E39)</f>
        <v>9.3578947368421055</v>
      </c>
      <c r="F3" s="10">
        <f>AVERAGE(F8:F13,F21:F30,F37:F39)</f>
        <v>8.1578947368421044</v>
      </c>
      <c r="G3" s="10">
        <f>AVERAGE(G8:G13,G21:G30,G37:G39)</f>
        <v>8.5578947368421048</v>
      </c>
      <c r="H3" s="10">
        <f>AVERAGE(H8:H13,H21:H30,H37:H39)</f>
        <v>9.189473684210526</v>
      </c>
      <c r="I3" s="10">
        <f>AVERAGE(I8:I13,I21:I30,I37:I39)</f>
        <v>8.8378947368421059</v>
      </c>
      <c r="J3" s="11">
        <f>AVERAGE(J8:J13,J21:J30,J37:J39)</f>
        <v>9.0078947368421041</v>
      </c>
      <c r="K3" s="10">
        <f>AVERAGE(K8:K13,K21:K30,K37:K39)</f>
        <v>0.18338425537066488</v>
      </c>
      <c r="N3" s="1" t="s">
        <v>10</v>
      </c>
      <c r="O3" s="1" t="s">
        <v>11</v>
      </c>
      <c r="Q3" s="1" t="s">
        <v>0</v>
      </c>
      <c r="R3" s="1">
        <v>9.36</v>
      </c>
    </row>
    <row r="4" spans="2:18">
      <c r="C4" s="9" t="s">
        <v>12</v>
      </c>
      <c r="D4" s="10">
        <f>AVERAGE(D8:D13,D37:D39)</f>
        <v>9.0222222222222204</v>
      </c>
      <c r="E4" s="10">
        <f>AVERAGE(E8:E13,E37:E39)</f>
        <v>8.6666666666666661</v>
      </c>
      <c r="F4" s="10">
        <f>AVERAGE(F8:F13,F37:F39)</f>
        <v>7.4444444444444446</v>
      </c>
      <c r="G4" s="10">
        <f>AVERAGE(G8:G13,G37:G39)</f>
        <v>7.0888888888888886</v>
      </c>
      <c r="H4" s="10">
        <f>AVERAGE(H8:H13,H37:H39)</f>
        <v>8.1777777777777771</v>
      </c>
      <c r="I4" s="10">
        <f>AVERAGE(I8:I13,I37:I39)</f>
        <v>8.0800000000000018</v>
      </c>
      <c r="J4" s="11">
        <f>AVERAGE(J8:J13,J37:J39)</f>
        <v>8.2388888888888872</v>
      </c>
      <c r="K4" s="10">
        <f>AVERAGE(K8:K13,K37:K39)</f>
        <v>0.20018483047767341</v>
      </c>
      <c r="M4" s="4" t="s">
        <v>13</v>
      </c>
      <c r="N4" s="3">
        <f>N5+N6+N7</f>
        <v>95</v>
      </c>
      <c r="O4" s="14">
        <f>N4/95</f>
        <v>1</v>
      </c>
      <c r="Q4" s="1" t="s">
        <v>5</v>
      </c>
      <c r="R4" s="1">
        <v>9.19</v>
      </c>
    </row>
    <row r="5" spans="2:18">
      <c r="M5" s="5" t="s">
        <v>14</v>
      </c>
      <c r="N5" s="2">
        <v>30</v>
      </c>
      <c r="O5" s="6">
        <f>N5/30</f>
        <v>1</v>
      </c>
      <c r="Q5" s="1" t="s">
        <v>2</v>
      </c>
      <c r="R5" s="1">
        <v>8.93</v>
      </c>
    </row>
    <row r="6" spans="2:18">
      <c r="B6" s="24" t="s">
        <v>15</v>
      </c>
      <c r="C6" s="25"/>
      <c r="D6" s="25"/>
      <c r="E6" s="25"/>
      <c r="F6" s="25"/>
      <c r="G6" s="25"/>
      <c r="H6" s="25"/>
      <c r="I6" s="25"/>
      <c r="J6" s="25"/>
      <c r="K6" s="26"/>
      <c r="M6" s="5" t="s">
        <v>16</v>
      </c>
      <c r="N6" s="2">
        <v>50</v>
      </c>
      <c r="O6" s="6">
        <f>N6/50</f>
        <v>1</v>
      </c>
      <c r="Q6" s="1" t="s">
        <v>1</v>
      </c>
      <c r="R6" s="1">
        <v>8.56</v>
      </c>
    </row>
    <row r="7" spans="2:18">
      <c r="B7" s="2" t="s">
        <v>17</v>
      </c>
      <c r="C7" s="2" t="s">
        <v>18</v>
      </c>
      <c r="D7" s="2" t="s">
        <v>2</v>
      </c>
      <c r="E7" s="2" t="s">
        <v>0</v>
      </c>
      <c r="F7" s="2" t="s">
        <v>3</v>
      </c>
      <c r="G7" s="2" t="s">
        <v>4</v>
      </c>
      <c r="H7" s="2" t="s">
        <v>5</v>
      </c>
      <c r="I7" s="2" t="s">
        <v>6</v>
      </c>
      <c r="J7" s="3" t="s">
        <v>7</v>
      </c>
      <c r="K7" s="2" t="s">
        <v>8</v>
      </c>
      <c r="M7" s="5" t="s">
        <v>19</v>
      </c>
      <c r="N7" s="2">
        <v>15</v>
      </c>
      <c r="O7" s="6">
        <f>N7/15</f>
        <v>1</v>
      </c>
      <c r="Q7" s="1" t="s">
        <v>3</v>
      </c>
      <c r="R7" s="1">
        <v>8.16</v>
      </c>
    </row>
    <row r="8" spans="2:18">
      <c r="B8" s="7">
        <v>43221</v>
      </c>
      <c r="C8" s="2">
        <v>2013</v>
      </c>
      <c r="D8" s="23">
        <v>6.8</v>
      </c>
      <c r="E8" s="2">
        <v>8.4</v>
      </c>
      <c r="F8" s="2">
        <v>8.6</v>
      </c>
      <c r="G8" s="23">
        <v>6.6</v>
      </c>
      <c r="H8" s="23">
        <v>4.5999999999999996</v>
      </c>
      <c r="I8" s="2">
        <f t="shared" ref="I8:I14" si="0">AVERAGE(D8:H8)</f>
        <v>7</v>
      </c>
      <c r="J8" s="3">
        <f>AVERAGE(D8:E8,G8:H8)</f>
        <v>6.6</v>
      </c>
      <c r="K8" s="15">
        <f t="shared" ref="K8:K15" si="1">(STDEV(D8:H8)/I8)</f>
        <v>0.23123448651769482</v>
      </c>
    </row>
    <row r="9" spans="2:18">
      <c r="B9" s="7">
        <v>43259</v>
      </c>
      <c r="C9" s="2">
        <v>2014</v>
      </c>
      <c r="D9" s="2">
        <v>9.4</v>
      </c>
      <c r="E9" s="2">
        <v>10.6</v>
      </c>
      <c r="F9" s="2">
        <v>7.2</v>
      </c>
      <c r="G9" s="2">
        <v>9.4</v>
      </c>
      <c r="H9" s="2">
        <v>10.6</v>
      </c>
      <c r="I9" s="12">
        <f t="shared" si="0"/>
        <v>9.4400000000000013</v>
      </c>
      <c r="J9" s="16">
        <f t="shared" ref="J9:J14" si="2">AVERAGE(D9:E9,G9:H9)</f>
        <v>10</v>
      </c>
      <c r="K9" s="15">
        <f t="shared" si="1"/>
        <v>0.14708944879415112</v>
      </c>
      <c r="Q9" s="1" t="s">
        <v>6</v>
      </c>
      <c r="R9" s="1">
        <v>8.84</v>
      </c>
    </row>
    <row r="10" spans="2:18">
      <c r="B10" s="7">
        <v>43284</v>
      </c>
      <c r="C10" s="2">
        <v>2015</v>
      </c>
      <c r="D10" s="2">
        <v>9</v>
      </c>
      <c r="E10" s="2">
        <v>12.2</v>
      </c>
      <c r="F10" s="2">
        <v>6.6</v>
      </c>
      <c r="G10" s="23">
        <v>7.4</v>
      </c>
      <c r="H10" s="2">
        <v>9.6</v>
      </c>
      <c r="I10" s="12">
        <f t="shared" si="0"/>
        <v>8.9599999999999991</v>
      </c>
      <c r="J10" s="16">
        <f t="shared" si="2"/>
        <v>9.5500000000000007</v>
      </c>
      <c r="K10" s="15">
        <f t="shared" si="1"/>
        <v>0.24267817723083707</v>
      </c>
      <c r="N10" s="2" t="s">
        <v>8</v>
      </c>
      <c r="Q10" s="1" t="s">
        <v>7</v>
      </c>
      <c r="R10" s="13">
        <v>9.01</v>
      </c>
    </row>
    <row r="11" spans="2:18">
      <c r="B11" s="7">
        <v>43321</v>
      </c>
      <c r="C11" s="2">
        <v>2016</v>
      </c>
      <c r="D11" s="2">
        <v>9.6</v>
      </c>
      <c r="E11" s="2">
        <v>8.4</v>
      </c>
      <c r="F11" s="2">
        <v>7</v>
      </c>
      <c r="G11" s="23">
        <v>6.6</v>
      </c>
      <c r="H11" s="2">
        <v>8.8000000000000007</v>
      </c>
      <c r="I11" s="12">
        <f t="shared" si="0"/>
        <v>8.0800000000000018</v>
      </c>
      <c r="J11" s="16">
        <f t="shared" si="2"/>
        <v>8.3500000000000014</v>
      </c>
      <c r="K11" s="15">
        <f t="shared" si="1"/>
        <v>0.15517255464017174</v>
      </c>
      <c r="M11" s="2" t="s">
        <v>2</v>
      </c>
      <c r="N11" s="21">
        <f>STDEV(D8:D13,D21:D30,D37:D39)/D3</f>
        <v>0.17438880835413284</v>
      </c>
    </row>
    <row r="12" spans="2:18">
      <c r="B12" s="7">
        <v>43332</v>
      </c>
      <c r="C12" s="2">
        <v>2017</v>
      </c>
      <c r="D12" s="2">
        <v>11.2</v>
      </c>
      <c r="E12" s="2">
        <v>11.6</v>
      </c>
      <c r="F12" s="2">
        <v>6.2</v>
      </c>
      <c r="G12" s="23">
        <v>5</v>
      </c>
      <c r="H12" s="23">
        <v>7.2</v>
      </c>
      <c r="I12" s="12">
        <f t="shared" si="0"/>
        <v>8.24</v>
      </c>
      <c r="J12" s="16">
        <f t="shared" si="2"/>
        <v>8.75</v>
      </c>
      <c r="K12" s="15">
        <f t="shared" si="1"/>
        <v>0.36302436632513074</v>
      </c>
      <c r="M12" s="20" t="s">
        <v>0</v>
      </c>
      <c r="N12" s="2">
        <f>STDEV(E8:E13,E21:E30,E37:E39)/E3</f>
        <v>0.22669661330374821</v>
      </c>
    </row>
    <row r="13" spans="2:18">
      <c r="B13" s="7">
        <v>43317</v>
      </c>
      <c r="C13" s="2">
        <v>2018</v>
      </c>
      <c r="D13" s="2">
        <v>9</v>
      </c>
      <c r="E13" s="2">
        <v>6.8</v>
      </c>
      <c r="F13" s="2">
        <v>6.2</v>
      </c>
      <c r="G13" s="2">
        <v>9.8000000000000007</v>
      </c>
      <c r="H13" s="2">
        <v>10</v>
      </c>
      <c r="I13" s="12">
        <f t="shared" si="0"/>
        <v>8.36</v>
      </c>
      <c r="J13" s="16">
        <f t="shared" si="2"/>
        <v>8.9</v>
      </c>
      <c r="K13" s="15">
        <f t="shared" si="1"/>
        <v>0.20951802914652021</v>
      </c>
      <c r="M13" s="2" t="s">
        <v>3</v>
      </c>
      <c r="N13" s="2">
        <f>STDEV(F8:F13,F21:F30,F37:F39)/F3</f>
        <v>0.15858374232519776</v>
      </c>
      <c r="Q13" s="1" t="s">
        <v>0</v>
      </c>
      <c r="R13" s="1">
        <v>9.67</v>
      </c>
    </row>
    <row r="14" spans="2:18">
      <c r="B14" s="7">
        <v>43369</v>
      </c>
      <c r="C14" s="33">
        <v>2019</v>
      </c>
      <c r="D14" s="33">
        <v>10</v>
      </c>
      <c r="E14" s="33">
        <v>12</v>
      </c>
      <c r="F14" s="33">
        <v>8</v>
      </c>
      <c r="G14" s="33">
        <v>9</v>
      </c>
      <c r="H14" s="33">
        <v>9.8000000000000007</v>
      </c>
      <c r="I14" s="37">
        <f t="shared" si="0"/>
        <v>9.76</v>
      </c>
      <c r="J14" s="37">
        <f t="shared" si="2"/>
        <v>10.199999999999999</v>
      </c>
      <c r="K14" s="38">
        <f t="shared" si="1"/>
        <v>0.15155624661557973</v>
      </c>
      <c r="M14" s="2" t="s">
        <v>1</v>
      </c>
      <c r="N14" s="2">
        <f>STDEV(G8:G13,G21:G30,G37:G39)/G3</f>
        <v>0.26193422472808131</v>
      </c>
      <c r="Q14" s="1" t="s">
        <v>2</v>
      </c>
      <c r="R14" s="1">
        <v>9.17</v>
      </c>
    </row>
    <row r="15" spans="2:18" ht="15.75" thickBot="1">
      <c r="C15" s="2" t="s">
        <v>6</v>
      </c>
      <c r="D15" s="16">
        <f>AVERAGE(D8:D14)</f>
        <v>9.2857142857142865</v>
      </c>
      <c r="E15" s="16">
        <f>AVERAGE(E8:E14)</f>
        <v>10</v>
      </c>
      <c r="F15" s="16">
        <f>AVERAGE(F8:F14)</f>
        <v>7.1142857142857148</v>
      </c>
      <c r="G15" s="16">
        <f>AVERAGE(G8:G14)</f>
        <v>7.6857142857142851</v>
      </c>
      <c r="H15" s="16">
        <f>AVERAGE(H8:H14)</f>
        <v>8.6571428571428566</v>
      </c>
      <c r="I15" s="34">
        <f>AVERAGE(I8:I14)</f>
        <v>8.5485714285714298</v>
      </c>
      <c r="J15" s="35">
        <f>AVERAGE(J8:J14)</f>
        <v>8.9071428571428566</v>
      </c>
      <c r="K15" s="36">
        <f t="shared" si="1"/>
        <v>0.13671379494754748</v>
      </c>
      <c r="M15" s="2" t="s">
        <v>5</v>
      </c>
      <c r="N15" s="2">
        <f>STDEV(H8:H13,H21:H30,H37:H39)/H3</f>
        <v>0.21721353087984308</v>
      </c>
      <c r="Q15" s="1" t="s">
        <v>5</v>
      </c>
      <c r="R15" s="1">
        <v>8.4700000000000006</v>
      </c>
    </row>
    <row r="16" spans="2:18">
      <c r="C16" s="2" t="s">
        <v>8</v>
      </c>
      <c r="D16" s="15">
        <f>(STDEV(D8:D13)/D15)</f>
        <v>0.15255354412936475</v>
      </c>
      <c r="E16" s="15">
        <f>(STDEV(E8:E13)/E15)</f>
        <v>0.21191193139289433</v>
      </c>
      <c r="F16" s="15">
        <f>(STDEV(F8:F13)/F15)</f>
        <v>0.12624545528400447</v>
      </c>
      <c r="G16" s="15">
        <f>(STDEV(G8:G13)/G15)</f>
        <v>0.23830900371839436</v>
      </c>
      <c r="H16" s="15">
        <f>(STDEV(H8:H13)/H15)</f>
        <v>0.25753291047313459</v>
      </c>
      <c r="I16" s="12">
        <f>(STDEV(I8:I13)/I15)</f>
        <v>9.7419141831529402E-2</v>
      </c>
      <c r="J16" s="22">
        <f>(STDEV(J8:J13)/J15)</f>
        <v>0.13271638436064043</v>
      </c>
      <c r="K16" s="15">
        <f t="shared" ref="K16" si="3">(STDEV(D16:H16)/I16)</f>
        <v>0.5755282394787723</v>
      </c>
      <c r="Q16" s="1" t="s">
        <v>1</v>
      </c>
      <c r="R16" s="1">
        <v>7.47</v>
      </c>
    </row>
    <row r="17" spans="2:18">
      <c r="Q17" s="1" t="s">
        <v>3</v>
      </c>
      <c r="R17" s="1">
        <v>6.97</v>
      </c>
    </row>
    <row r="19" spans="2:18">
      <c r="B19" s="27" t="s">
        <v>20</v>
      </c>
      <c r="C19" s="28"/>
      <c r="D19" s="28"/>
      <c r="E19" s="28"/>
      <c r="F19" s="28"/>
      <c r="G19" s="28"/>
      <c r="H19" s="28"/>
      <c r="I19" s="28"/>
      <c r="J19" s="28"/>
      <c r="K19" s="29"/>
      <c r="Q19" s="1" t="s">
        <v>6</v>
      </c>
      <c r="R19" s="1">
        <v>8.35</v>
      </c>
    </row>
    <row r="20" spans="2:18">
      <c r="B20" s="2" t="s">
        <v>17</v>
      </c>
      <c r="C20" s="2" t="s">
        <v>18</v>
      </c>
      <c r="D20" s="2" t="s">
        <v>2</v>
      </c>
      <c r="E20" s="2" t="s">
        <v>0</v>
      </c>
      <c r="F20" s="2" t="s">
        <v>3</v>
      </c>
      <c r="G20" s="2" t="s">
        <v>4</v>
      </c>
      <c r="H20" s="2" t="s">
        <v>5</v>
      </c>
      <c r="I20" s="2" t="s">
        <v>6</v>
      </c>
      <c r="J20" s="3" t="s">
        <v>7</v>
      </c>
      <c r="K20" s="2" t="s">
        <v>8</v>
      </c>
      <c r="Q20" s="1" t="s">
        <v>7</v>
      </c>
      <c r="R20" s="18">
        <v>8.69</v>
      </c>
    </row>
    <row r="21" spans="2:18">
      <c r="B21" s="7">
        <v>43270</v>
      </c>
      <c r="C21" s="2">
        <v>2003</v>
      </c>
      <c r="D21" s="2">
        <v>9.1999999999999993</v>
      </c>
      <c r="E21" s="2">
        <v>13.4</v>
      </c>
      <c r="F21" s="2">
        <v>7</v>
      </c>
      <c r="G21" s="2">
        <v>8.6</v>
      </c>
      <c r="H21" s="2">
        <v>9.8000000000000007</v>
      </c>
      <c r="I21" s="2">
        <f t="shared" ref="I21:I28" si="4">AVERAGE(D21:H21)</f>
        <v>9.6</v>
      </c>
      <c r="J21" s="16">
        <f t="shared" ref="J21:J27" si="5">AVERAGE(D21:E21,G21:H21)</f>
        <v>10.25</v>
      </c>
      <c r="K21" s="15">
        <f t="shared" ref="K21:K30" si="6">(STDEV(D21:H21)/I21)</f>
        <v>0.2465033242958172</v>
      </c>
    </row>
    <row r="22" spans="2:18">
      <c r="B22" s="7">
        <v>43273</v>
      </c>
      <c r="C22" s="2">
        <v>2004</v>
      </c>
      <c r="D22" s="2">
        <v>11.8</v>
      </c>
      <c r="E22" s="2">
        <v>11.4</v>
      </c>
      <c r="F22" s="2">
        <v>7.8</v>
      </c>
      <c r="G22" s="2">
        <v>10</v>
      </c>
      <c r="H22" s="2">
        <v>10.4</v>
      </c>
      <c r="I22" s="2">
        <f t="shared" si="4"/>
        <v>10.28</v>
      </c>
      <c r="J22" s="16">
        <f t="shared" si="5"/>
        <v>10.9</v>
      </c>
      <c r="K22" s="15">
        <f t="shared" si="6"/>
        <v>0.15232357300438426</v>
      </c>
    </row>
    <row r="23" spans="2:18">
      <c r="B23" s="7">
        <v>43276</v>
      </c>
      <c r="C23" s="2">
        <v>2005</v>
      </c>
      <c r="D23" s="2">
        <v>9.8000000000000007</v>
      </c>
      <c r="E23" s="2">
        <v>12</v>
      </c>
      <c r="F23" s="2">
        <v>9.8000000000000007</v>
      </c>
      <c r="G23" s="2">
        <v>11.6</v>
      </c>
      <c r="H23" s="2">
        <v>10.199999999999999</v>
      </c>
      <c r="I23" s="2">
        <f t="shared" si="4"/>
        <v>10.680000000000001</v>
      </c>
      <c r="J23" s="16">
        <f t="shared" si="5"/>
        <v>10.899999999999999</v>
      </c>
      <c r="K23" s="15">
        <f t="shared" si="6"/>
        <v>9.7845321929685661E-2</v>
      </c>
    </row>
    <row r="24" spans="2:18">
      <c r="B24" s="7">
        <v>43257</v>
      </c>
      <c r="C24" s="2">
        <v>2006</v>
      </c>
      <c r="D24" s="2">
        <v>10</v>
      </c>
      <c r="E24" s="2">
        <v>8.6</v>
      </c>
      <c r="F24" s="2">
        <v>10.4</v>
      </c>
      <c r="G24" s="2">
        <v>11.2</v>
      </c>
      <c r="H24" s="2">
        <v>11</v>
      </c>
      <c r="I24" s="2">
        <f t="shared" si="4"/>
        <v>10.24</v>
      </c>
      <c r="J24" s="16">
        <f t="shared" si="5"/>
        <v>10.199999999999999</v>
      </c>
      <c r="K24" s="15">
        <f t="shared" si="6"/>
        <v>0.10092195845909017</v>
      </c>
    </row>
    <row r="25" spans="2:18">
      <c r="B25" s="7">
        <v>43263</v>
      </c>
      <c r="C25" s="2">
        <v>2007</v>
      </c>
      <c r="D25" s="23">
        <v>6.8</v>
      </c>
      <c r="E25" s="2">
        <v>10.4</v>
      </c>
      <c r="F25" s="2">
        <v>8</v>
      </c>
      <c r="G25" s="2">
        <v>12</v>
      </c>
      <c r="H25" s="2">
        <v>11.6</v>
      </c>
      <c r="I25" s="2">
        <f t="shared" si="4"/>
        <v>9.7600000000000016</v>
      </c>
      <c r="J25" s="16">
        <f t="shared" si="5"/>
        <v>10.199999999999999</v>
      </c>
      <c r="K25" s="15">
        <f t="shared" si="6"/>
        <v>0.23292249571119295</v>
      </c>
    </row>
    <row r="26" spans="2:18">
      <c r="B26" s="7">
        <v>43265</v>
      </c>
      <c r="C26" s="2">
        <v>2008</v>
      </c>
      <c r="D26" s="2">
        <v>10</v>
      </c>
      <c r="E26" s="2">
        <v>9.1999999999999993</v>
      </c>
      <c r="F26" s="2">
        <v>10.199999999999999</v>
      </c>
      <c r="G26" s="2">
        <v>10.199999999999999</v>
      </c>
      <c r="H26" s="2">
        <v>13.4</v>
      </c>
      <c r="I26" s="2">
        <f t="shared" si="4"/>
        <v>10.599999999999998</v>
      </c>
      <c r="J26" s="16">
        <f t="shared" si="5"/>
        <v>10.7</v>
      </c>
      <c r="K26" s="15">
        <f t="shared" si="6"/>
        <v>0.15270201939847877</v>
      </c>
    </row>
    <row r="27" spans="2:18">
      <c r="B27" s="7">
        <v>43269</v>
      </c>
      <c r="C27" s="2">
        <v>2009</v>
      </c>
      <c r="D27" s="23">
        <v>8</v>
      </c>
      <c r="E27" s="23">
        <v>7</v>
      </c>
      <c r="F27" s="2">
        <v>9.1999999999999993</v>
      </c>
      <c r="G27" s="2">
        <v>11.2</v>
      </c>
      <c r="H27" s="2">
        <v>9.1999999999999993</v>
      </c>
      <c r="I27" s="2">
        <f t="shared" si="4"/>
        <v>8.9199999999999982</v>
      </c>
      <c r="J27" s="16">
        <f t="shared" si="5"/>
        <v>8.85</v>
      </c>
      <c r="K27" s="15">
        <f t="shared" si="6"/>
        <v>0.17626227808998779</v>
      </c>
    </row>
    <row r="28" spans="2:18">
      <c r="B28" s="7">
        <v>43225</v>
      </c>
      <c r="C28" s="2">
        <v>2010</v>
      </c>
      <c r="D28" s="2">
        <v>9.1999999999999993</v>
      </c>
      <c r="E28" s="2">
        <v>9.6</v>
      </c>
      <c r="F28" s="2">
        <v>9.6</v>
      </c>
      <c r="G28" s="23">
        <v>5.8</v>
      </c>
      <c r="H28" s="23">
        <v>10.199999999999999</v>
      </c>
      <c r="I28" s="2">
        <f t="shared" si="4"/>
        <v>8.879999999999999</v>
      </c>
      <c r="J28" s="3">
        <f t="shared" ref="J28" si="7">(D28+E28+G28+H28)/4</f>
        <v>8.6999999999999993</v>
      </c>
      <c r="K28" s="15">
        <f t="shared" si="6"/>
        <v>0.19801896072372446</v>
      </c>
    </row>
    <row r="29" spans="2:18">
      <c r="B29" s="7">
        <v>43238</v>
      </c>
      <c r="C29" s="2">
        <v>2011</v>
      </c>
      <c r="D29" s="2">
        <v>8.4</v>
      </c>
      <c r="E29" s="2">
        <v>8.8000000000000007</v>
      </c>
      <c r="F29" s="2">
        <v>7.4</v>
      </c>
      <c r="G29" s="2">
        <v>10</v>
      </c>
      <c r="H29" s="23">
        <v>7.8</v>
      </c>
      <c r="I29" s="2">
        <f>AVERAGE(D29:H29)</f>
        <v>8.48</v>
      </c>
      <c r="J29" s="16">
        <f>AVERAGE(D29:E29,G29:H29)</f>
        <v>8.75</v>
      </c>
      <c r="K29" s="15">
        <f t="shared" si="6"/>
        <v>0.11862996547131327</v>
      </c>
    </row>
    <row r="30" spans="2:18">
      <c r="B30" s="7">
        <v>43245</v>
      </c>
      <c r="C30" s="2">
        <v>2012</v>
      </c>
      <c r="D30" s="23">
        <v>5.2</v>
      </c>
      <c r="E30" s="2">
        <v>9.4</v>
      </c>
      <c r="F30" s="2">
        <v>8.6</v>
      </c>
      <c r="G30" s="2">
        <v>8.1999999999999993</v>
      </c>
      <c r="H30" s="23">
        <v>7.4</v>
      </c>
      <c r="I30" s="2">
        <f>AVERAGE(D30:H30)</f>
        <v>7.7600000000000007</v>
      </c>
      <c r="J30" s="16">
        <f>AVERAGE(D30:E30,G30:H30)</f>
        <v>7.5500000000000007</v>
      </c>
      <c r="K30" s="15">
        <f t="shared" si="6"/>
        <v>0.20650748065989757</v>
      </c>
    </row>
    <row r="31" spans="2:18">
      <c r="C31" s="3" t="s">
        <v>6</v>
      </c>
      <c r="D31" s="16">
        <f t="shared" ref="D31:K31" si="8">AVERAGE(D21:D30)</f>
        <v>8.84</v>
      </c>
      <c r="E31" s="16">
        <f t="shared" si="8"/>
        <v>9.98</v>
      </c>
      <c r="F31" s="16">
        <f t="shared" si="8"/>
        <v>8.8000000000000007</v>
      </c>
      <c r="G31" s="16">
        <f t="shared" si="8"/>
        <v>9.8800000000000008</v>
      </c>
      <c r="H31" s="16">
        <f t="shared" si="8"/>
        <v>10.100000000000001</v>
      </c>
      <c r="I31" s="16">
        <f t="shared" si="8"/>
        <v>9.52</v>
      </c>
      <c r="J31" s="16">
        <f>AVERAGE(J21:J30)</f>
        <v>9.6999999999999993</v>
      </c>
      <c r="K31" s="15">
        <f t="shared" si="8"/>
        <v>0.16826373777435721</v>
      </c>
    </row>
    <row r="32" spans="2:18">
      <c r="C32" s="2" t="s">
        <v>8</v>
      </c>
      <c r="D32" s="15">
        <f>(STDEV(D21:D30)/D31)</f>
        <v>0.20975615162826497</v>
      </c>
      <c r="E32" s="15">
        <f t="shared" ref="E32:K32" si="9">(STDEV(E21:E30)/E31)</f>
        <v>0.1866705947028883</v>
      </c>
      <c r="F32" s="15">
        <f t="shared" si="9"/>
        <v>0.1376204706407953</v>
      </c>
      <c r="G32" s="15">
        <f t="shared" si="9"/>
        <v>0.19137615611738681</v>
      </c>
      <c r="H32" s="15">
        <f t="shared" si="9"/>
        <v>0.17319659093599746</v>
      </c>
      <c r="I32" s="15">
        <f t="shared" si="9"/>
        <v>0.10280531822690399</v>
      </c>
      <c r="J32" s="15">
        <f>(STDEV(J21:J30)/J31)</f>
        <v>0.11869358102522687</v>
      </c>
      <c r="K32" s="15">
        <f t="shared" si="9"/>
        <v>0.31427421339124728</v>
      </c>
    </row>
    <row r="35" spans="2:11">
      <c r="B35" s="30" t="s">
        <v>21</v>
      </c>
      <c r="C35" s="31"/>
      <c r="D35" s="31"/>
      <c r="E35" s="31"/>
      <c r="F35" s="31"/>
      <c r="G35" s="31"/>
      <c r="H35" s="31"/>
      <c r="I35" s="31"/>
      <c r="J35" s="31"/>
      <c r="K35" s="32"/>
    </row>
    <row r="36" spans="2:11">
      <c r="B36" s="2" t="s">
        <v>17</v>
      </c>
      <c r="C36" s="2" t="s">
        <v>18</v>
      </c>
      <c r="D36" s="2" t="s">
        <v>2</v>
      </c>
      <c r="E36" s="2" t="s">
        <v>0</v>
      </c>
      <c r="F36" s="2" t="s">
        <v>3</v>
      </c>
      <c r="G36" s="2" t="s">
        <v>4</v>
      </c>
      <c r="H36" s="2" t="s">
        <v>5</v>
      </c>
      <c r="I36" s="2" t="s">
        <v>6</v>
      </c>
      <c r="J36" s="3" t="s">
        <v>7</v>
      </c>
      <c r="K36" s="2" t="s">
        <v>8</v>
      </c>
    </row>
    <row r="37" spans="2:11">
      <c r="B37" s="7">
        <v>43230</v>
      </c>
      <c r="C37" s="2">
        <v>2002</v>
      </c>
      <c r="D37" s="2">
        <v>9</v>
      </c>
      <c r="E37" s="23">
        <v>7</v>
      </c>
      <c r="F37" s="2">
        <v>8.6</v>
      </c>
      <c r="G37" s="23">
        <v>6.2</v>
      </c>
      <c r="H37" s="23">
        <v>7.6</v>
      </c>
      <c r="I37" s="2">
        <f>AVERAGE(D37:H37)</f>
        <v>7.68</v>
      </c>
      <c r="J37" s="3">
        <f>(D37+E37+G37+H37)/4</f>
        <v>7.4499999999999993</v>
      </c>
      <c r="K37" s="15">
        <f>(STDEV(D37:H37)/I37)</f>
        <v>0.14914396940912855</v>
      </c>
    </row>
    <row r="38" spans="2:11">
      <c r="B38" s="7">
        <v>43250</v>
      </c>
      <c r="C38" s="2">
        <v>2001</v>
      </c>
      <c r="D38" s="2">
        <v>7.6</v>
      </c>
      <c r="E38" s="2">
        <v>7.2</v>
      </c>
      <c r="F38" s="2">
        <v>8.4</v>
      </c>
      <c r="G38" s="2">
        <v>7.4</v>
      </c>
      <c r="H38" s="2">
        <v>7.2</v>
      </c>
      <c r="I38" s="2">
        <f>AVERAGE(D38:H38)</f>
        <v>7.5600000000000005</v>
      </c>
      <c r="J38" s="3">
        <f>AVERAGE(D38:E38,G38:H38)</f>
        <v>7.3500000000000005</v>
      </c>
      <c r="K38" s="15">
        <f>(STDEV(D38:H38)/I38)</f>
        <v>6.5872484645439863E-2</v>
      </c>
    </row>
    <row r="39" spans="2:11">
      <c r="B39" s="7">
        <v>43311</v>
      </c>
      <c r="C39" s="2">
        <v>2000</v>
      </c>
      <c r="D39" s="2">
        <v>9.6</v>
      </c>
      <c r="E39" s="2">
        <v>5.8</v>
      </c>
      <c r="F39" s="2">
        <v>8.1999999999999993</v>
      </c>
      <c r="G39" s="2">
        <v>5.4</v>
      </c>
      <c r="H39" s="2">
        <v>8</v>
      </c>
      <c r="I39" s="12">
        <f>AVERAGE(D39:H39)</f>
        <v>7.4</v>
      </c>
      <c r="J39" s="16">
        <f>AVERAGE(D39:E39,G39:H39)</f>
        <v>7.1999999999999993</v>
      </c>
      <c r="K39" s="15">
        <f>(STDEV(D39:H39)/I39)</f>
        <v>0.23792995758998639</v>
      </c>
    </row>
    <row r="40" spans="2:11">
      <c r="C40" s="2" t="s">
        <v>6</v>
      </c>
      <c r="D40" s="12">
        <f t="shared" ref="D40:K40" si="10">AVERAGE(D37:D39)</f>
        <v>8.7333333333333343</v>
      </c>
      <c r="E40" s="12">
        <f t="shared" si="10"/>
        <v>6.666666666666667</v>
      </c>
      <c r="F40" s="12">
        <f t="shared" si="10"/>
        <v>8.4</v>
      </c>
      <c r="G40" s="12">
        <f t="shared" si="10"/>
        <v>6.333333333333333</v>
      </c>
      <c r="H40" s="12">
        <f t="shared" si="10"/>
        <v>7.6000000000000005</v>
      </c>
      <c r="I40" s="12">
        <f t="shared" si="10"/>
        <v>7.5466666666666669</v>
      </c>
      <c r="J40" s="16">
        <f t="shared" si="10"/>
        <v>7.333333333333333</v>
      </c>
      <c r="K40" s="15">
        <f t="shared" si="10"/>
        <v>0.15098213721485162</v>
      </c>
    </row>
    <row r="41" spans="2:11">
      <c r="C41" s="2" t="s">
        <v>8</v>
      </c>
      <c r="D41" s="15">
        <f t="shared" ref="D41:K41" si="11">(STDEV(D37:D39)/D40)</f>
        <v>0.11751759021633892</v>
      </c>
      <c r="E41" s="15">
        <f t="shared" si="11"/>
        <v>0.11357816691600589</v>
      </c>
      <c r="F41" s="15">
        <f t="shared" si="11"/>
        <v>2.3809523809525671E-2</v>
      </c>
      <c r="G41" s="15">
        <f t="shared" si="11"/>
        <v>0.158943882847806</v>
      </c>
      <c r="H41" s="15">
        <f t="shared" si="11"/>
        <v>5.2631578947367856E-2</v>
      </c>
      <c r="I41" s="15">
        <f t="shared" si="11"/>
        <v>1.8614229245323511E-2</v>
      </c>
      <c r="J41" s="19">
        <f t="shared" si="11"/>
        <v>1.7158714625615239E-2</v>
      </c>
      <c r="K41" s="15">
        <f t="shared" si="11"/>
        <v>0.56989167912503924</v>
      </c>
    </row>
    <row r="48" spans="2:11">
      <c r="E48" s="23"/>
    </row>
  </sheetData>
  <mergeCells count="3">
    <mergeCell ref="B6:K6"/>
    <mergeCell ref="B19:K19"/>
    <mergeCell ref="B35:K35"/>
  </mergeCells>
  <pageMargins left="0.511811024" right="0.511811024" top="0.78740157499999996" bottom="0.78740157499999996" header="0.31496062000000002" footer="0.31496062000000002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Simulados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2006-09-25T12:47:36Z</dcterms:created>
  <dcterms:modified xsi:type="dcterms:W3CDTF">2018-12-12T21:35:25Z</dcterms:modified>
  <cp:category/>
  <cp:contentStatus/>
</cp:coreProperties>
</file>